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 calculatio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6">
      <text>
        <t xml:space="preserve">D7 was released on 5-2011</t>
      </text>
    </comment>
    <comment authorId="0" ref="A8">
      <text>
        <t xml:space="preserve">200k original scope + years of extra features
most custom code needs to be rewritten</t>
      </text>
    </comment>
    <comment authorId="0" ref="D8">
      <text>
        <t xml:space="preserve">number of years maintenance</t>
      </text>
    </comment>
    <comment authorId="0" ref="G8">
      <text>
        <t xml:space="preserve">number of years maintenance</t>
      </text>
    </comment>
    <comment authorId="0" ref="A11">
      <text>
        <t xml:space="preserve">Typical effort to migrate users content of +10k pages website and +10k users</t>
      </text>
    </comment>
    <comment authorId="0" ref="A12">
      <text>
        <t xml:space="preserve">Making briefing, (tendering), selecting vendor, functional analysis review, design review, followup integrator, coordinating internal staff.
Typically take 50% of 2 1/2 FTE of the web team</t>
      </text>
    </comment>
    <comment authorId="0" ref="D12">
      <text>
        <t xml:space="preserve">The cost of the total project divided by the number of years in production.</t>
      </text>
    </comment>
    <comment authorId="0" ref="G12">
      <text>
        <t xml:space="preserve">The cost of the total project divided by the number of years in production.</t>
      </text>
    </comment>
    <comment authorId="0" ref="D16">
      <text>
        <t xml:space="preserve">extra years of maintenance until 11-2025
</t>
      </text>
    </comment>
    <comment authorId="0" ref="G16">
      <text>
        <t xml:space="preserve">extra years of maintenance until 11-2025
</t>
      </text>
    </comment>
    <comment authorId="0" ref="D17">
      <text>
        <t xml:space="preserve">extra years of maintenance until 11-2025
</t>
      </text>
    </comment>
    <comment authorId="0" ref="G17">
      <text>
        <t xml:space="preserve">extra years of maintenance until 11-2025
</t>
      </text>
    </comment>
  </commentList>
</comments>
</file>

<file path=xl/sharedStrings.xml><?xml version="1.0" encoding="utf-8"?>
<sst xmlns="http://schemas.openxmlformats.org/spreadsheetml/2006/main" count="52" uniqueCount="35">
  <si>
    <t>Your project data</t>
  </si>
  <si>
    <t>Scenario 1 - Stay on D7</t>
  </si>
  <si>
    <t>Scenario 1 - Stay on D7 - migrate to D9</t>
  </si>
  <si>
    <t>Inital investment</t>
  </si>
  <si>
    <t>Number of years before 1-2022</t>
  </si>
  <si>
    <t>Number of years before 2022</t>
  </si>
  <si>
    <t>Yearly maintenance</t>
  </si>
  <si>
    <t>Number of years after 1-2022</t>
  </si>
  <si>
    <t>Number of years after 2022</t>
  </si>
  <si>
    <t>ie. we will be migrated before 12-2021</t>
  </si>
  <si>
    <t>New feature budget each year</t>
  </si>
  <si>
    <t>Extra write of years</t>
  </si>
  <si>
    <t>Number of years your D7 is live</t>
  </si>
  <si>
    <t>Total write of years</t>
  </si>
  <si>
    <t>Costs of a rebuild will be</t>
  </si>
  <si>
    <t>Extra costs added by maintenance incl LTS</t>
  </si>
  <si>
    <t>Extra costs added by extra features</t>
  </si>
  <si>
    <t>Extra costs when migrating</t>
  </si>
  <si>
    <t>Content migration</t>
  </si>
  <si>
    <t>Total costs by 12-2021</t>
  </si>
  <si>
    <t>Internal project management cost</t>
  </si>
  <si>
    <t>Yearly TCO/y by end 2021</t>
  </si>
  <si>
    <t>After 12-2021</t>
  </si>
  <si>
    <t>Total maintenance costs after 12-2021</t>
  </si>
  <si>
    <t>Maintenance new platform</t>
  </si>
  <si>
    <t>Migration</t>
  </si>
  <si>
    <t>Migration costs</t>
  </si>
  <si>
    <t>Planned years to write off</t>
  </si>
  <si>
    <t>Total paid by  11-2025 (cash out)</t>
  </si>
  <si>
    <t>Yearly TCO/y by 11-2025</t>
  </si>
  <si>
    <t>Write off new investment/y</t>
  </si>
  <si>
    <t>Write off initial investment &amp; features</t>
  </si>
  <si>
    <t>Yearly recurring maintenance</t>
  </si>
  <si>
    <t>Opportunity costs missing out on new features?</t>
  </si>
  <si>
    <t>Is this more than?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</si>
</sst>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4">
    <font>
      <sz val="10.0"/>
      <color rgb="FF000000"/>
      <name val="Arial"/>
    </font>
    <font>
      <color theme="1"/>
      <name val="Arial"/>
    </font>
    <font>
      <color rgb="FFFFFFFF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082655"/>
        <bgColor rgb="FF082655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1" numFmtId="164" xfId="0" applyAlignment="1" applyFill="1" applyFont="1" applyNumberFormat="1">
      <alignment readingOrder="0"/>
    </xf>
    <xf borderId="0" fillId="4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5" fontId="1" numFmtId="0" xfId="0" applyFill="1" applyFont="1"/>
    <xf borderId="0" fillId="6" fontId="1" numFmtId="164" xfId="0" applyFill="1" applyFont="1" applyNumberFormat="1"/>
    <xf borderId="0" fillId="5" fontId="1" numFmtId="164" xfId="0" applyFont="1" applyNumberFormat="1"/>
    <xf borderId="0" fillId="4" fontId="1" numFmtId="0" xfId="0" applyAlignment="1" applyFont="1">
      <alignment readingOrder="0" vertical="bottom"/>
    </xf>
    <xf borderId="0" fillId="5" fontId="1" numFmtId="164" xfId="0" applyAlignment="1" applyFont="1" applyNumberFormat="1">
      <alignment readingOrder="0"/>
    </xf>
    <xf borderId="0" fillId="3" fontId="2" numFmtId="0" xfId="0" applyAlignment="1" applyFont="1">
      <alignment vertical="bottom"/>
    </xf>
    <xf borderId="0" fillId="5" fontId="3" numFmtId="164" xfId="0" applyFont="1" applyNumberFormat="1"/>
    <xf borderId="0" fillId="5" fontId="1" numFmtId="0" xfId="0" applyAlignment="1" applyFont="1">
      <alignment readingOrder="0"/>
    </xf>
    <xf borderId="0" fillId="7" fontId="1" numFmtId="164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57"/>
    <col customWidth="1" min="4" max="4" width="41.86"/>
    <col customWidth="1" min="5" max="5" width="16.14"/>
    <col customWidth="1" min="7" max="7" width="41.29"/>
  </cols>
  <sheetData>
    <row r="1">
      <c r="A1" s="1" t="s">
        <v>0</v>
      </c>
      <c r="D1" s="2" t="s">
        <v>1</v>
      </c>
      <c r="G1" s="2" t="s">
        <v>2</v>
      </c>
    </row>
    <row r="2">
      <c r="A2" s="3" t="s">
        <v>3</v>
      </c>
      <c r="B2" s="4">
        <v>200000.0</v>
      </c>
      <c r="D2" s="3" t="s">
        <v>4</v>
      </c>
      <c r="E2" s="5">
        <v>1.0</v>
      </c>
      <c r="G2" s="3" t="s">
        <v>5</v>
      </c>
      <c r="H2" s="5">
        <v>1.0</v>
      </c>
    </row>
    <row r="3">
      <c r="A3" s="3" t="s">
        <v>6</v>
      </c>
      <c r="B3" s="4">
        <v>20000.0</v>
      </c>
      <c r="D3" s="3" t="s">
        <v>7</v>
      </c>
      <c r="E3" s="5">
        <v>4.0</v>
      </c>
      <c r="G3" s="3" t="s">
        <v>8</v>
      </c>
      <c r="H3" s="5">
        <v>0.0</v>
      </c>
      <c r="I3" s="6" t="s">
        <v>9</v>
      </c>
    </row>
    <row r="4">
      <c r="A4" s="3" t="s">
        <v>10</v>
      </c>
      <c r="B4" s="4">
        <v>20000.0</v>
      </c>
    </row>
    <row r="5">
      <c r="D5" s="3" t="s">
        <v>11</v>
      </c>
      <c r="E5" s="7">
        <f>E2+E3</f>
        <v>5</v>
      </c>
      <c r="G5" s="3" t="s">
        <v>11</v>
      </c>
      <c r="H5" s="7">
        <f>H2+H3</f>
        <v>1</v>
      </c>
    </row>
    <row r="6">
      <c r="A6" s="3" t="s">
        <v>12</v>
      </c>
      <c r="B6" s="5">
        <v>7.0</v>
      </c>
      <c r="D6" s="3" t="s">
        <v>13</v>
      </c>
      <c r="E6" s="7">
        <f>E5+$B$6</f>
        <v>12</v>
      </c>
      <c r="G6" s="3" t="s">
        <v>13</v>
      </c>
      <c r="H6" s="7">
        <f>H5+$B$6</f>
        <v>8</v>
      </c>
    </row>
    <row r="8">
      <c r="A8" s="3" t="s">
        <v>14</v>
      </c>
      <c r="B8" s="8">
        <f>B2+B6*B4</f>
        <v>340000</v>
      </c>
      <c r="D8" s="3" t="s">
        <v>15</v>
      </c>
      <c r="E8" s="9">
        <f>E5*$B$3</f>
        <v>100000</v>
      </c>
      <c r="G8" s="3" t="s">
        <v>15</v>
      </c>
      <c r="H8" s="9">
        <f>H5*$B$3</f>
        <v>20000</v>
      </c>
    </row>
    <row r="9">
      <c r="D9" s="3" t="s">
        <v>16</v>
      </c>
      <c r="E9" s="4">
        <v>0.0</v>
      </c>
      <c r="G9" s="3" t="s">
        <v>16</v>
      </c>
      <c r="H9" s="4">
        <v>0.0</v>
      </c>
    </row>
    <row r="10">
      <c r="A10" s="1" t="s">
        <v>17</v>
      </c>
    </row>
    <row r="11">
      <c r="A11" s="3" t="s">
        <v>18</v>
      </c>
      <c r="B11" s="4">
        <v>50000.0</v>
      </c>
      <c r="D11" s="3" t="s">
        <v>19</v>
      </c>
      <c r="E11" s="9">
        <f>$B$2+$B$3*$B$6+$B$4*$B$6+E9+E2*$B$4</f>
        <v>500000</v>
      </c>
      <c r="G11" s="3" t="s">
        <v>19</v>
      </c>
      <c r="H11" s="9">
        <f>$B$2+$B$3*$B$6+$B$4*$B$6+H9+H2*$B$4</f>
        <v>500000</v>
      </c>
    </row>
    <row r="12">
      <c r="A12" s="3" t="s">
        <v>20</v>
      </c>
      <c r="B12" s="4">
        <v>50000.0</v>
      </c>
      <c r="D12" s="3" t="s">
        <v>21</v>
      </c>
      <c r="E12" s="9">
        <f>E11/($B$6+E2)</f>
        <v>62500</v>
      </c>
      <c r="G12" s="3" t="s">
        <v>21</v>
      </c>
      <c r="H12" s="9">
        <f>H11/($B$6+H2)</f>
        <v>62500</v>
      </c>
    </row>
    <row r="14">
      <c r="D14" s="6"/>
      <c r="G14" s="6"/>
    </row>
    <row r="15">
      <c r="D15" s="6" t="s">
        <v>22</v>
      </c>
      <c r="G15" s="6" t="s">
        <v>22</v>
      </c>
    </row>
    <row r="16">
      <c r="D16" s="3" t="s">
        <v>23</v>
      </c>
      <c r="E16" s="9">
        <f>E3*$B$3</f>
        <v>80000</v>
      </c>
      <c r="G16" s="3" t="s">
        <v>23</v>
      </c>
      <c r="H16" s="9">
        <f>H3*$B$3</f>
        <v>0</v>
      </c>
    </row>
    <row r="17">
      <c r="D17" s="3" t="s">
        <v>24</v>
      </c>
      <c r="E17" s="9">
        <f>(4-E3)*$B$3</f>
        <v>0</v>
      </c>
      <c r="G17" s="3" t="s">
        <v>24</v>
      </c>
      <c r="H17" s="9">
        <f>(4-H3)*$B$3</f>
        <v>80000</v>
      </c>
    </row>
    <row r="19">
      <c r="D19" s="6" t="s">
        <v>25</v>
      </c>
      <c r="G19" s="6" t="s">
        <v>25</v>
      </c>
    </row>
    <row r="20">
      <c r="D20" s="3" t="s">
        <v>26</v>
      </c>
      <c r="E20" s="10">
        <v>0.0</v>
      </c>
      <c r="G20" s="3" t="s">
        <v>26</v>
      </c>
      <c r="H20" s="11">
        <f>B8+B11+B12</f>
        <v>440000</v>
      </c>
    </row>
    <row r="21">
      <c r="D21" s="12" t="s">
        <v>27</v>
      </c>
      <c r="E21" s="10">
        <v>0.0</v>
      </c>
      <c r="G21" s="12" t="s">
        <v>27</v>
      </c>
      <c r="H21" s="10">
        <v>8.0</v>
      </c>
    </row>
    <row r="23">
      <c r="D23" s="3" t="s">
        <v>28</v>
      </c>
      <c r="E23" s="9">
        <f>E11+E20+E16+E17</f>
        <v>580000</v>
      </c>
      <c r="G23" s="3" t="s">
        <v>28</v>
      </c>
      <c r="H23" s="9">
        <f>H11+H20+H16+H17</f>
        <v>1020000</v>
      </c>
    </row>
    <row r="25">
      <c r="D25" s="3" t="s">
        <v>29</v>
      </c>
      <c r="E25" s="13">
        <f>(E11+E16)/E6</f>
        <v>48333.33333</v>
      </c>
      <c r="G25" s="3" t="s">
        <v>29</v>
      </c>
      <c r="H25" s="13">
        <f>(H11+H16)/H6+(H20)/H21</f>
        <v>117500</v>
      </c>
    </row>
    <row r="26">
      <c r="D26" s="3" t="s">
        <v>30</v>
      </c>
      <c r="E26" s="14">
        <v>0.0</v>
      </c>
      <c r="G26" s="3" t="s">
        <v>30</v>
      </c>
      <c r="H26" s="9">
        <f>(H20)/H21</f>
        <v>55000</v>
      </c>
    </row>
    <row r="27">
      <c r="D27" s="3" t="s">
        <v>31</v>
      </c>
      <c r="E27" s="9">
        <f>($B$2+($B$4*$B$6)+E9)/E6</f>
        <v>28333.33333</v>
      </c>
      <c r="G27" s="3" t="s">
        <v>31</v>
      </c>
      <c r="H27" s="9">
        <f>($B$2+($B$4*$B$6)+H9)/H6</f>
        <v>42500</v>
      </c>
    </row>
    <row r="28">
      <c r="D28" s="3" t="s">
        <v>32</v>
      </c>
      <c r="E28" s="9">
        <f>B3</f>
        <v>20000</v>
      </c>
      <c r="G28" s="3" t="s">
        <v>32</v>
      </c>
      <c r="H28" s="9">
        <f>B3</f>
        <v>20000</v>
      </c>
    </row>
    <row r="30">
      <c r="D30" s="2" t="s">
        <v>33</v>
      </c>
    </row>
    <row r="31">
      <c r="D31" s="1" t="s">
        <v>34</v>
      </c>
      <c r="E31" s="15">
        <f>H23-E23</f>
        <v>440000</v>
      </c>
    </row>
  </sheetData>
  <drawing r:id="rId2"/>
  <legacyDrawing r:id="rId3"/>
</worksheet>
</file>